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2 Проект корректировки 25-27 (район)\Проект решения\"/>
    </mc:Choice>
  </mc:AlternateContent>
  <bookViews>
    <workbookView xWindow="0" yWindow="0" windowWidth="28800" windowHeight="11925" tabRatio="500"/>
  </bookViews>
  <sheets>
    <sheet name="на 2025 год" sheetId="1" r:id="rId1"/>
  </sheets>
  <definedNames>
    <definedName name="Print_Area_0" localSheetId="0">'на 2025 год'!$A$8:$M$22</definedName>
    <definedName name="_xlnm.Print_Titles" localSheetId="0">'на 2025 год'!$10:$12</definedName>
    <definedName name="_xlnm.Print_Area" localSheetId="0">'на 2025 год'!$A$1:$M$21</definedName>
  </definedNames>
  <calcPr calcId="162913"/>
</workbook>
</file>

<file path=xl/calcChain.xml><?xml version="1.0" encoding="utf-8"?>
<calcChain xmlns="http://schemas.openxmlformats.org/spreadsheetml/2006/main">
  <c r="D17" i="1" l="1"/>
  <c r="D19" i="1" l="1"/>
  <c r="M19" i="1" s="1"/>
  <c r="D18" i="1"/>
  <c r="M18" i="1" s="1"/>
  <c r="D16" i="1"/>
  <c r="D15" i="1"/>
  <c r="M15" i="1" s="1"/>
  <c r="M14" i="1"/>
  <c r="M16" i="1"/>
  <c r="M17" i="1"/>
  <c r="M13" i="1"/>
  <c r="M20" i="1" l="1"/>
  <c r="E20" i="1" l="1"/>
  <c r="L20" i="1" l="1"/>
  <c r="K20" i="1"/>
  <c r="H20" i="1"/>
  <c r="G20" i="1"/>
  <c r="F20" i="1"/>
  <c r="D20" i="1"/>
  <c r="C20" i="1"/>
  <c r="D14" i="1"/>
  <c r="I20" i="1" l="1"/>
  <c r="J20" i="1"/>
</calcChain>
</file>

<file path=xl/sharedStrings.xml><?xml version="1.0" encoding="utf-8"?>
<sst xmlns="http://schemas.openxmlformats.org/spreadsheetml/2006/main" count="33" uniqueCount="31">
  <si>
    <t>(рублей)</t>
  </si>
  <si>
    <t>№ п/п</t>
  </si>
  <si>
    <t>Сумма на год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</si>
  <si>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</si>
  <si>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Всего</t>
  </si>
  <si>
    <t>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</si>
  <si>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</si>
  <si>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</si>
  <si>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</si>
  <si>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Субвенции </t>
  </si>
  <si>
    <t>к решению Думы Белоярского района</t>
  </si>
  <si>
    <t>ПРИЛОЖЕНИЕ 20</t>
  </si>
  <si>
    <t>Р А С П Р Е Д Е Л Е Н И Е 
межбюджетных трансфертов  бюджетам поселений Белоярского района на 2025 год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</si>
  <si>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</si>
  <si>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</si>
  <si>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</si>
  <si>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5 декабря 2024 года № 83     </t>
  </si>
  <si>
    <t xml:space="preserve">от ___мая 2025 года №    </t>
  </si>
  <si>
    <t xml:space="preserve">Иные межбюджетные трансферты </t>
  </si>
  <si>
    <t xml:space="preserve"> для обеспечения сбалансирован-ности бюджетов поселений </t>
  </si>
  <si>
    <t xml:space="preserve">Наименование поселения </t>
  </si>
  <si>
    <t xml:space="preserve">Дотации на выравнивание  бюджетной обеспеченности поселений 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</si>
  <si>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</si>
  <si>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</si>
  <si>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</si>
  <si>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</si>
  <si>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</si>
  <si>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</si>
  <si>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</si>
  <si>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ПРИЛОЖЕНИЕ 17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</si>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</sst>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1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1" applyFont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4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protection hidden="1"/>
    </xf>
    <xf numFmtId="0" fontId="4" fillId="0" borderId="1" xfId="1" applyFont="1" applyBorder="1" applyAlignment="1" applyProtection="1">
      <alignment horizontal="left"/>
      <protection hidden="1"/>
    </xf>
    <xf numFmtId="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3" xfId="1" applyFont="1" applyBorder="1" applyProtection="1">
      <protection hidden="1"/>
    </xf>
    <xf numFmtId="0" fontId="6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>
      <alignment horizontal="center" vertical="center" wrapText="1"/>
    </xf>
    <xf numFmtId="0" fontId="1" fillId="0" borderId="0" xfId="1" applyAlignment="1"/>
    <xf numFmtId="164" fontId="9" fillId="0" borderId="1" xfId="1" applyNumberFormat="1" applyFont="1" applyBorder="1" applyAlignment="1" applyProtection="1">
      <alignment horizontal="left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horizontal="center" vertical="top" wrapText="1"/>
    </xf>
    <xf numFmtId="0" fontId="7" fillId="0" borderId="0" xfId="1" applyFont="1" applyBorder="1" applyAlignment="1" applyProtection="1">
      <alignment horizontal="right" wrapText="1"/>
      <protection hidden="1"/>
    </xf>
    <xf numFmtId="0" fontId="2" fillId="0" borderId="0" xfId="1" applyFont="1" applyBorder="1" applyAlignment="1" applyProtection="1">
      <alignment horizontal="center" vertical="top" wrapText="1"/>
      <protection hidden="1"/>
    </xf>
    <xf numFmtId="0" fontId="5" fillId="0" borderId="1" xfId="0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1" applyFont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21"/>
  <sheetViews>
    <sheetView showGridLines="0" tabSelected="1" view="pageBreakPreview" zoomScaleNormal="100" workbookViewId="0">
      <selection activeCell="D17" sqref="D17"/>
    </sheetView>
  </sheetViews>
  <sheetFormatPr defaultColWidth="9.28515625" defaultRowHeight="15" x14ac:dyDescent="0.25"/>
  <cols>
    <col min="1" max="1" width="5.7109375" style="1" customWidth="1"/>
    <col min="2" max="2" width="21" style="1" customWidth="1"/>
    <col min="3" max="3" width="17.7109375" style="1" customWidth="1"/>
    <col min="4" max="4" width="16.85546875" style="1" customWidth="1"/>
    <col min="5" max="5" width="29.5703125" style="1" customWidth="1"/>
    <col min="6" max="6" width="29.85546875" style="1" customWidth="1"/>
    <col min="7" max="7" width="18" style="1" customWidth="1"/>
    <col min="8" max="8" width="23.5703125" style="1" customWidth="1"/>
    <col min="9" max="10" width="18.85546875" style="1" hidden="1" customWidth="1"/>
    <col min="11" max="11" width="19" style="1" customWidth="1"/>
    <col min="12" max="12" width="27.140625" style="1" customWidth="1"/>
    <col min="13" max="13" width="15.140625" style="1" customWidth="1"/>
    <col min="14" max="258" width="9.140625" style="1" customWidth="1"/>
    <col min="259" max="1026" width="9.28515625" style="1"/>
  </cols>
  <sheetData>
    <row r="1" spans="1:14" ht="18.75" x14ac:dyDescent="0.3">
      <c r="F1" s="41" t="s">
        <v>29</v>
      </c>
      <c r="G1" s="41"/>
      <c r="H1" s="41"/>
      <c r="I1" s="41"/>
      <c r="J1" s="41"/>
      <c r="K1" s="41"/>
      <c r="L1" s="41"/>
      <c r="M1" s="41"/>
    </row>
    <row r="2" spans="1:14" ht="18.75" x14ac:dyDescent="0.3">
      <c r="F2" s="32" t="s">
        <v>10</v>
      </c>
      <c r="G2" s="32"/>
      <c r="H2" s="32"/>
      <c r="I2" s="32"/>
      <c r="J2" s="32"/>
      <c r="K2" s="32"/>
      <c r="L2" s="32"/>
      <c r="M2" s="32"/>
    </row>
    <row r="3" spans="1:14" ht="18.75" x14ac:dyDescent="0.3">
      <c r="F3" s="32" t="s">
        <v>17</v>
      </c>
      <c r="G3" s="32"/>
      <c r="H3" s="32"/>
      <c r="I3" s="32"/>
      <c r="J3" s="32"/>
      <c r="K3" s="32"/>
      <c r="L3" s="32"/>
      <c r="M3" s="32"/>
    </row>
    <row r="4" spans="1:14" x14ac:dyDescent="0.25">
      <c r="F4" s="27"/>
      <c r="G4" s="27"/>
      <c r="H4" s="27"/>
      <c r="I4" s="27"/>
      <c r="J4" s="27"/>
      <c r="K4" s="27"/>
      <c r="L4" s="27"/>
      <c r="M4" s="27"/>
    </row>
    <row r="5" spans="1:14" ht="18" customHeight="1" x14ac:dyDescent="0.3">
      <c r="A5" s="2"/>
      <c r="B5" s="2"/>
      <c r="C5" s="2"/>
      <c r="D5" s="2"/>
      <c r="E5" s="2"/>
      <c r="F5" s="41" t="s">
        <v>11</v>
      </c>
      <c r="G5" s="41"/>
      <c r="H5" s="41"/>
      <c r="I5" s="41"/>
      <c r="J5" s="41"/>
      <c r="K5" s="41"/>
      <c r="L5" s="41"/>
      <c r="M5" s="41"/>
      <c r="N5" s="14"/>
    </row>
    <row r="6" spans="1:14" ht="20.25" customHeight="1" x14ac:dyDescent="0.3">
      <c r="A6" s="2"/>
      <c r="B6" s="2"/>
      <c r="C6" s="2"/>
      <c r="D6" s="2"/>
      <c r="E6" s="2"/>
      <c r="F6" s="32" t="s">
        <v>10</v>
      </c>
      <c r="G6" s="32"/>
      <c r="H6" s="32"/>
      <c r="I6" s="32"/>
      <c r="J6" s="32"/>
      <c r="K6" s="32"/>
      <c r="L6" s="32"/>
      <c r="M6" s="32"/>
      <c r="N6" s="14"/>
    </row>
    <row r="7" spans="1:14" ht="16.5" customHeight="1" x14ac:dyDescent="0.3">
      <c r="A7" s="2"/>
      <c r="B7" s="2"/>
      <c r="C7" s="2"/>
      <c r="D7" s="2"/>
      <c r="E7" s="2"/>
      <c r="F7" s="32" t="s">
        <v>16</v>
      </c>
      <c r="G7" s="32"/>
      <c r="H7" s="32"/>
      <c r="I7" s="32"/>
      <c r="J7" s="32"/>
      <c r="K7" s="32"/>
      <c r="L7" s="32"/>
      <c r="M7" s="32"/>
      <c r="N7" s="14"/>
    </row>
    <row r="8" spans="1:14" ht="41.25" customHeight="1" x14ac:dyDescent="0.25">
      <c r="A8" s="33" t="s">
        <v>12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14"/>
    </row>
    <row r="9" spans="1:14" ht="16.5" customHeight="1" x14ac:dyDescent="0.25">
      <c r="A9" s="3"/>
      <c r="B9" s="3"/>
      <c r="C9" s="3"/>
      <c r="D9" s="3"/>
      <c r="E9" s="3"/>
      <c r="F9" s="3"/>
      <c r="G9" s="3"/>
      <c r="H9" s="3"/>
      <c r="I9" s="14"/>
      <c r="J9" s="14"/>
      <c r="K9" s="14"/>
      <c r="L9" s="14"/>
      <c r="M9" s="15" t="s">
        <v>0</v>
      </c>
      <c r="N9" s="14"/>
    </row>
    <row r="10" spans="1:14" ht="26.25" customHeight="1" x14ac:dyDescent="0.25">
      <c r="A10" s="36" t="s">
        <v>1</v>
      </c>
      <c r="B10" s="36" t="s">
        <v>20</v>
      </c>
      <c r="C10" s="37" t="s">
        <v>21</v>
      </c>
      <c r="D10" s="34" t="s">
        <v>18</v>
      </c>
      <c r="E10" s="34"/>
      <c r="F10" s="34"/>
      <c r="G10" s="38" t="s">
        <v>9</v>
      </c>
      <c r="H10" s="39"/>
      <c r="I10" s="39"/>
      <c r="J10" s="39"/>
      <c r="K10" s="40"/>
      <c r="L10" s="26" t="s">
        <v>14</v>
      </c>
      <c r="M10" s="36" t="s">
        <v>2</v>
      </c>
      <c r="N10" s="16"/>
    </row>
    <row r="11" spans="1:14" ht="236.25" customHeight="1" x14ac:dyDescent="0.25">
      <c r="A11" s="36"/>
      <c r="B11" s="36"/>
      <c r="C11" s="37"/>
      <c r="D11" s="5" t="s">
        <v>19</v>
      </c>
      <c r="E11" s="31" t="s">
        <v>30</v>
      </c>
      <c r="F11" s="6" t="s">
        <v>3</v>
      </c>
      <c r="G11" s="18" t="s">
        <v>6</v>
      </c>
      <c r="H11" s="18" t="s">
        <v>7</v>
      </c>
      <c r="I11" s="7" t="s">
        <v>8</v>
      </c>
      <c r="J11" s="24" t="s">
        <v>6</v>
      </c>
      <c r="K11" s="7" t="s">
        <v>13</v>
      </c>
      <c r="L11" s="7" t="s">
        <v>15</v>
      </c>
      <c r="M11" s="36"/>
      <c r="N11" s="16"/>
    </row>
    <row r="12" spans="1:14" ht="15.75" customHeight="1" x14ac:dyDescent="0.25">
      <c r="A12" s="4">
        <v>1</v>
      </c>
      <c r="B12" s="4">
        <v>2</v>
      </c>
      <c r="C12" s="4">
        <v>3</v>
      </c>
      <c r="D12" s="4">
        <v>4</v>
      </c>
      <c r="E12" s="29">
        <v>5</v>
      </c>
      <c r="F12" s="4">
        <v>6</v>
      </c>
      <c r="G12" s="19">
        <v>6</v>
      </c>
      <c r="H12" s="19">
        <v>7</v>
      </c>
      <c r="I12" s="19">
        <v>8</v>
      </c>
      <c r="J12" s="22">
        <v>7</v>
      </c>
      <c r="K12" s="22">
        <v>8</v>
      </c>
      <c r="L12" s="25">
        <v>9</v>
      </c>
      <c r="M12" s="19">
        <v>10</v>
      </c>
      <c r="N12" s="16"/>
    </row>
    <row r="13" spans="1:14" ht="47.25" x14ac:dyDescent="0.25">
      <c r="A13" s="8">
        <v>1</v>
      </c>
      <c r="B13" s="28" t="s">
        <v>22</v>
      </c>
      <c r="C13" s="9">
        <v>48181600</v>
      </c>
      <c r="D13" s="23">
        <v>0</v>
      </c>
      <c r="E13" s="23">
        <v>21050000</v>
      </c>
      <c r="F13" s="10">
        <v>1375300</v>
      </c>
      <c r="G13" s="23">
        <v>0</v>
      </c>
      <c r="H13" s="21">
        <v>0</v>
      </c>
      <c r="I13" s="20"/>
      <c r="J13" s="23"/>
      <c r="K13" s="23">
        <v>0</v>
      </c>
      <c r="L13" s="23">
        <v>14598000</v>
      </c>
      <c r="M13" s="10">
        <f>C13+D13+F13+G13+I13+H13+J13+K13+L136+E13+L13</f>
        <v>85204900</v>
      </c>
      <c r="N13" s="16"/>
    </row>
    <row r="14" spans="1:14" ht="31.5" x14ac:dyDescent="0.25">
      <c r="A14" s="8">
        <v>2</v>
      </c>
      <c r="B14" s="28" t="s">
        <v>23</v>
      </c>
      <c r="C14" s="9">
        <v>3614800</v>
      </c>
      <c r="D14" s="23">
        <f>2210304.16+728755.22</f>
        <v>2939059.38</v>
      </c>
      <c r="E14" s="23">
        <v>0</v>
      </c>
      <c r="F14" s="10">
        <v>0</v>
      </c>
      <c r="G14" s="23">
        <v>13000</v>
      </c>
      <c r="H14" s="21">
        <v>5000</v>
      </c>
      <c r="I14" s="20"/>
      <c r="J14" s="23"/>
      <c r="K14" s="23">
        <v>963800</v>
      </c>
      <c r="L14" s="23">
        <v>0</v>
      </c>
      <c r="M14" s="10">
        <f t="shared" ref="M14:M19" si="0">C14+D14+F14+G14+I14+H14+J14+K14+L137+E14+L14</f>
        <v>7535659.3799999999</v>
      </c>
      <c r="N14" s="16"/>
    </row>
    <row r="15" spans="1:14" ht="31.5" x14ac:dyDescent="0.25">
      <c r="A15" s="8">
        <v>3</v>
      </c>
      <c r="B15" s="28" t="s">
        <v>24</v>
      </c>
      <c r="C15" s="9">
        <v>32036600</v>
      </c>
      <c r="D15" s="23">
        <f>39599632.75+4804219.92-1669400</f>
        <v>42734452.670000002</v>
      </c>
      <c r="E15" s="23">
        <v>0</v>
      </c>
      <c r="F15" s="10">
        <v>0</v>
      </c>
      <c r="G15" s="23">
        <v>0</v>
      </c>
      <c r="H15" s="21">
        <v>0</v>
      </c>
      <c r="I15" s="20"/>
      <c r="J15" s="23"/>
      <c r="K15" s="23">
        <v>385600</v>
      </c>
      <c r="L15" s="23">
        <v>0</v>
      </c>
      <c r="M15" s="10">
        <f t="shared" si="0"/>
        <v>75156652.670000002</v>
      </c>
      <c r="N15" s="17"/>
    </row>
    <row r="16" spans="1:14" ht="31.5" x14ac:dyDescent="0.25">
      <c r="A16" s="8">
        <v>4</v>
      </c>
      <c r="B16" s="28" t="s">
        <v>25</v>
      </c>
      <c r="C16" s="9">
        <v>5312100</v>
      </c>
      <c r="D16" s="23">
        <f>4548235.9+479998-201100</f>
        <v>4827133.9000000004</v>
      </c>
      <c r="E16" s="23">
        <v>0</v>
      </c>
      <c r="F16" s="10">
        <v>0</v>
      </c>
      <c r="G16" s="23">
        <v>16000</v>
      </c>
      <c r="H16" s="21">
        <v>6000</v>
      </c>
      <c r="I16" s="20"/>
      <c r="J16" s="23"/>
      <c r="K16" s="23">
        <v>963800</v>
      </c>
      <c r="L16" s="23">
        <v>0</v>
      </c>
      <c r="M16" s="10">
        <f t="shared" si="0"/>
        <v>11125033.9</v>
      </c>
      <c r="N16" s="17"/>
    </row>
    <row r="17" spans="1:14" ht="31.5" x14ac:dyDescent="0.25">
      <c r="A17" s="8">
        <v>5</v>
      </c>
      <c r="B17" s="28" t="s">
        <v>26</v>
      </c>
      <c r="C17" s="9">
        <v>32582300</v>
      </c>
      <c r="D17" s="23">
        <f>14513300+177683.9-1703500</f>
        <v>12987483.9</v>
      </c>
      <c r="E17" s="23">
        <v>0</v>
      </c>
      <c r="F17" s="10">
        <v>0</v>
      </c>
      <c r="G17" s="23">
        <v>31000</v>
      </c>
      <c r="H17" s="21">
        <v>12000</v>
      </c>
      <c r="I17" s="20"/>
      <c r="J17" s="23"/>
      <c r="K17" s="23">
        <v>385600</v>
      </c>
      <c r="L17" s="23">
        <v>0</v>
      </c>
      <c r="M17" s="10">
        <f t="shared" si="0"/>
        <v>45998383.899999999</v>
      </c>
      <c r="N17" s="17"/>
    </row>
    <row r="18" spans="1:14" ht="31.5" x14ac:dyDescent="0.25">
      <c r="A18" s="8">
        <v>6</v>
      </c>
      <c r="B18" s="28" t="s">
        <v>27</v>
      </c>
      <c r="C18" s="9">
        <v>7802700</v>
      </c>
      <c r="D18" s="23">
        <f>3174131.78+504307.4-324800</f>
        <v>3353639.1799999997</v>
      </c>
      <c r="E18" s="23">
        <v>0</v>
      </c>
      <c r="F18" s="10">
        <v>0</v>
      </c>
      <c r="G18" s="23">
        <v>22000</v>
      </c>
      <c r="H18" s="21">
        <v>8500</v>
      </c>
      <c r="I18" s="20"/>
      <c r="J18" s="23"/>
      <c r="K18" s="23">
        <v>963800</v>
      </c>
      <c r="L18" s="23">
        <v>0</v>
      </c>
      <c r="M18" s="10">
        <f t="shared" si="0"/>
        <v>12150639.18</v>
      </c>
      <c r="N18" s="17"/>
    </row>
    <row r="19" spans="1:14" ht="31.5" x14ac:dyDescent="0.25">
      <c r="A19" s="8">
        <v>7</v>
      </c>
      <c r="B19" s="28" t="s">
        <v>28</v>
      </c>
      <c r="C19" s="9">
        <v>3944400</v>
      </c>
      <c r="D19" s="23">
        <f>5743399.17-101200</f>
        <v>5642199.1699999999</v>
      </c>
      <c r="E19" s="23">
        <v>0</v>
      </c>
      <c r="F19" s="10">
        <v>0</v>
      </c>
      <c r="G19" s="23">
        <v>10200</v>
      </c>
      <c r="H19" s="21">
        <v>4000</v>
      </c>
      <c r="I19" s="20"/>
      <c r="J19" s="23"/>
      <c r="K19" s="23">
        <v>963800</v>
      </c>
      <c r="L19" s="23">
        <v>0</v>
      </c>
      <c r="M19" s="10">
        <f t="shared" si="0"/>
        <v>10564599.17</v>
      </c>
      <c r="N19" s="17"/>
    </row>
    <row r="20" spans="1:14" ht="15.75" customHeight="1" x14ac:dyDescent="0.25">
      <c r="A20" s="11"/>
      <c r="B20" s="12" t="s">
        <v>4</v>
      </c>
      <c r="C20" s="13">
        <f t="shared" ref="C20:H20" si="1">C15+C18+C17+C19+C14+C13+C16</f>
        <v>133474500</v>
      </c>
      <c r="D20" s="30">
        <f t="shared" si="1"/>
        <v>72483968.200000003</v>
      </c>
      <c r="E20" s="30">
        <f t="shared" si="1"/>
        <v>21050000</v>
      </c>
      <c r="F20" s="13">
        <f t="shared" si="1"/>
        <v>1375300</v>
      </c>
      <c r="G20" s="13">
        <f t="shared" si="1"/>
        <v>92200</v>
      </c>
      <c r="H20" s="13">
        <f t="shared" si="1"/>
        <v>35500</v>
      </c>
      <c r="I20" s="13">
        <f t="shared" ref="I20:J20" si="2">I15+I18+I17+I19+I14+I13+I16</f>
        <v>0</v>
      </c>
      <c r="J20" s="13">
        <f t="shared" si="2"/>
        <v>0</v>
      </c>
      <c r="K20" s="13">
        <f>K15+K18+K17+K19+K14+K13+K16</f>
        <v>4626400</v>
      </c>
      <c r="L20" s="13">
        <f>L15+L18+L17+L19+L14+L13+L16</f>
        <v>14598000</v>
      </c>
      <c r="M20" s="13">
        <f>M15+M18+M17+M19+M14+M13+M16</f>
        <v>247735868.19999999</v>
      </c>
      <c r="N20" s="3"/>
    </row>
    <row r="21" spans="1:14" x14ac:dyDescent="0.25">
      <c r="A21" s="35" t="s">
        <v>5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</sheetData>
  <mergeCells count="14">
    <mergeCell ref="F1:M1"/>
    <mergeCell ref="F2:M2"/>
    <mergeCell ref="F3:M3"/>
    <mergeCell ref="F5:M5"/>
    <mergeCell ref="F6:M6"/>
    <mergeCell ref="F7:M7"/>
    <mergeCell ref="A8:M8"/>
    <mergeCell ref="D10:F10"/>
    <mergeCell ref="A21:M21"/>
    <mergeCell ref="A10:A11"/>
    <mergeCell ref="B10:B11"/>
    <mergeCell ref="C10:C11"/>
    <mergeCell ref="M10:M11"/>
    <mergeCell ref="G10:K10"/>
  </mergeCells>
  <printOptions horizontalCentered="1"/>
  <pageMargins left="0.59055118110236227" right="0.59055118110236227" top="0.9055118110236221" bottom="0.39370078740157483" header="0.51181102362204722" footer="0"/>
  <pageSetup paperSize="9" scale="55" firstPageNumber="0" orientation="landscape" useFirstPageNumber="1" r:id="rId1"/>
  <headerFooter differentFirst="1"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2025 год</vt:lpstr>
      <vt:lpstr>'на 2025 год'!Print_Area_0</vt:lpstr>
      <vt:lpstr>'на 2025 год'!Заголовки_для_печати</vt:lpstr>
      <vt:lpstr>'на 2025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3</cp:revision>
  <cp:lastPrinted>2025-04-28T11:22:26Z</cp:lastPrinted>
  <dcterms:created xsi:type="dcterms:W3CDTF">2015-11-07T05:36:00Z</dcterms:created>
  <dcterms:modified xsi:type="dcterms:W3CDTF">2025-04-28T11:44:55Z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